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0.0.4\Temas Generales\Liquidación FEPA\Liquidaciones\LIQUIDACIONES 2026\Resumen\"/>
    </mc:Choice>
  </mc:AlternateContent>
  <xr:revisionPtr revIDLastSave="0" documentId="8_{2C0609CE-68F8-4425-A1D7-8BBD43F517D4}" xr6:coauthVersionLast="47" xr6:coauthVersionMax="47" xr10:uidLastSave="{00000000-0000-0000-0000-000000000000}"/>
  <bookViews>
    <workbookView xWindow="28680" yWindow="-120" windowWidth="29040" windowHeight="15720" xr2:uid="{459C2A3E-D90A-495B-AF2A-3CF59DE78BAD}"/>
  </bookViews>
  <sheets>
    <sheet name="Ventas Por Régimen" sheetId="1" r:id="rId1"/>
    <sheet name="Ventas mdo mes 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3" i="2" l="1"/>
  <c r="G23" i="2"/>
  <c r="F23" i="2"/>
  <c r="E23" i="2"/>
  <c r="D23" i="2"/>
  <c r="C23" i="2"/>
  <c r="B23" i="2"/>
  <c r="N22" i="2"/>
  <c r="J21" i="2"/>
  <c r="J23" i="2" s="1"/>
  <c r="I21" i="2"/>
  <c r="I23" i="2" s="1"/>
  <c r="H21" i="2"/>
  <c r="G21" i="2"/>
  <c r="F21" i="2"/>
  <c r="E21" i="2"/>
  <c r="D21" i="2"/>
  <c r="C21" i="2"/>
  <c r="B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17" i="1"/>
  <c r="J17" i="1"/>
  <c r="I17" i="1"/>
  <c r="H17" i="1"/>
  <c r="G17" i="1"/>
  <c r="F17" i="1"/>
  <c r="E17" i="1"/>
  <c r="D17" i="1"/>
  <c r="C17" i="1"/>
  <c r="B17" i="1"/>
  <c r="N12" i="1"/>
  <c r="N9" i="1"/>
  <c r="N6" i="1"/>
  <c r="N23" i="2" l="1"/>
  <c r="N21" i="2"/>
</calcChain>
</file>

<file path=xl/sharedStrings.xml><?xml version="1.0" encoding="utf-8"?>
<sst xmlns="http://schemas.openxmlformats.org/spreadsheetml/2006/main" count="64" uniqueCount="46">
  <si>
    <t>FONDO DE ESTABILIZACIÓN DE PRECIOS DEL AZÚCAR</t>
  </si>
  <si>
    <t>VENTAS Y FACTOR DE PONDERACIÓN POR RÉGIMEN DE LIQUIDACIÓN - SEPTIEMBRE. 2026 QQ</t>
  </si>
  <si>
    <t>Ingenios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</si>
  <si>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</si>
  <si>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</si>
  <si>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</si>
  <si>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</si>
  <si>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</si>
  <si>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</si>
  <si>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</si>
  <si>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</si>
  <si>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</si>
  <si>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</si>
  <si>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</si>
  <si>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</si>
  <si>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</si>
  <si>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Régimen Temporal</t>
  </si>
  <si>
    <t xml:space="preserve">   - Ventas</t>
  </si>
  <si>
    <t xml:space="preserve">   - Factor de Ponderación (ZiEm)</t>
  </si>
  <si>
    <t xml:space="preserve">   - Factor de Ponderación (ZiE)</t>
  </si>
  <si>
    <t xml:space="preserve">   - qq sobre limite preferencial</t>
  </si>
  <si>
    <t>Régimen Regular</t>
  </si>
  <si>
    <t xml:space="preserve">   - Factor de Ponderación (ZiRm)</t>
  </si>
  <si>
    <t xml:space="preserve">   - Factor de Ponderación (ZiR)</t>
  </si>
  <si>
    <t>Total</t>
  </si>
  <si>
    <t xml:space="preserve">   - Factor de Ponderación (Zm)</t>
  </si>
  <si>
    <t xml:space="preserve">   - Factor de Ponderación (Z)</t>
  </si>
  <si>
    <t>OPERACIONES DEL SECTOR POR MERCADO SEPTIEMBRE DE 2026 QQ</t>
  </si>
  <si>
    <t>Nacional Tradicional</t>
  </si>
  <si>
    <t>Interno Especial</t>
  </si>
  <si>
    <t>Expoconjunta blanco</t>
  </si>
  <si>
    <t>Expoconjunta crudo</t>
  </si>
  <si>
    <t>Crudo concentrados</t>
  </si>
  <si>
    <t>Crudo alcohol no carburante</t>
  </si>
  <si>
    <t>Exportaciones a Ecuador</t>
  </si>
  <si>
    <t>Exportaciones a Perú</t>
  </si>
  <si>
    <t>Exportaciones Cuota USA</t>
  </si>
  <si>
    <t>Exportaciones Resto del Mundo</t>
  </si>
  <si>
    <t>Miel Virgen</t>
  </si>
  <si>
    <t>Jugo claro</t>
  </si>
  <si>
    <t>Miel primera</t>
  </si>
  <si>
    <t>Miel segunda</t>
  </si>
  <si>
    <t>HTM</t>
  </si>
  <si>
    <t>Coyuntural</t>
  </si>
  <si>
    <t>Total Azúcar</t>
  </si>
  <si>
    <t>Alcohol equivalente en Azúcar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</si>
</sst>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3" fontId="3" fillId="0" borderId="8" xfId="2" applyNumberFormat="1" applyFont="1" applyBorder="1"/>
    <xf numFmtId="3" fontId="3" fillId="0" borderId="0" xfId="2" applyNumberFormat="1" applyFont="1"/>
    <xf numFmtId="0" fontId="3" fillId="0" borderId="9" xfId="2" applyFont="1" applyBorder="1"/>
    <xf numFmtId="10" fontId="3" fillId="0" borderId="6" xfId="1" applyNumberFormat="1" applyFont="1" applyBorder="1"/>
    <xf numFmtId="10" fontId="3" fillId="0" borderId="7" xfId="1" applyNumberFormat="1" applyFont="1" applyBorder="1"/>
    <xf numFmtId="10" fontId="3" fillId="0" borderId="8" xfId="1" applyNumberFormat="1" applyFont="1" applyBorder="1"/>
    <xf numFmtId="0" fontId="3" fillId="0" borderId="10" xfId="2" quotePrefix="1" applyFont="1" applyBorder="1"/>
    <xf numFmtId="10" fontId="3" fillId="0" borderId="11" xfId="2" applyNumberFormat="1" applyFont="1" applyBorder="1"/>
    <xf numFmtId="10" fontId="3" fillId="0" borderId="12" xfId="2" applyNumberFormat="1" applyFont="1" applyBorder="1"/>
    <xf numFmtId="10" fontId="3" fillId="0" borderId="13" xfId="1" applyNumberFormat="1" applyFont="1" applyBorder="1"/>
    <xf numFmtId="0" fontId="1" fillId="0" borderId="0" xfId="2"/>
    <xf numFmtId="0" fontId="2" fillId="0" borderId="14" xfId="2" applyFont="1" applyBorder="1"/>
    <xf numFmtId="3" fontId="2" fillId="0" borderId="15" xfId="2" applyNumberFormat="1" applyFont="1" applyBorder="1"/>
    <xf numFmtId="3" fontId="2" fillId="0" borderId="16" xfId="2" applyNumberFormat="1" applyFont="1" applyBorder="1"/>
    <xf numFmtId="0" fontId="3" fillId="0" borderId="14" xfId="2" applyFont="1" applyBorder="1"/>
    <xf numFmtId="3" fontId="3" fillId="0" borderId="15" xfId="2" applyNumberFormat="1" applyFont="1" applyBorder="1"/>
    <xf numFmtId="3" fontId="3" fillId="0" borderId="17" xfId="2" applyNumberFormat="1" applyFont="1" applyBorder="1"/>
    <xf numFmtId="3" fontId="3" fillId="0" borderId="16" xfId="2" applyNumberFormat="1" applyFont="1" applyBorder="1"/>
    <xf numFmtId="0" fontId="2" fillId="0" borderId="10" xfId="2" applyFont="1" applyBorder="1"/>
    <xf numFmtId="3" fontId="2" fillId="0" borderId="11" xfId="2" applyNumberFormat="1" applyFont="1" applyBorder="1"/>
    <xf numFmtId="3" fontId="2" fillId="0" borderId="13" xfId="2" applyNumberFormat="1" applyFont="1" applyBorder="1"/>
  </cellXfs>
  <cellStyles count="3">
    <cellStyle name="Normal" xfId="0" builtinId="0"/>
    <cellStyle name="Normal 2 2" xfId="2" xr:uid="{56760F7C-39B4-4611-BE49-16ADA676B638}"/>
    <cellStyle name="Porcentaje" xfId="1" builtinId="5"/>
  </cellStyles>
  <dxfs count="2">
    <dxf>
      <font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08B4-32B7-465F-B102-6D794BAA8B43}">
  <sheetPr>
    <pageSetUpPr autoPageBreaks="0" fitToPage="1"/>
  </sheetPr>
  <dimension ref="A1:P29"/>
  <sheetViews>
    <sheetView showGridLines="0" tabSelected="1" showRuler="0" zoomScaleNormal="100" workbookViewId="0"/>
  </sheetViews>
  <sheetFormatPr baseColWidth="10" defaultColWidth="12" defaultRowHeight="14.5" x14ac:dyDescent="0.35"/>
  <cols>
    <col min="1" max="1" width="32.81640625" customWidth="1"/>
    <col min="2" max="2" width="12" customWidth="1"/>
  </cols>
  <sheetData>
    <row r="1" spans="1: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6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6" ht="14.75" customHeight="1" thickBot="1" x14ac:dyDescent="0.4"/>
    <row r="4" spans="1:16" s="2" customFormat="1" ht="15" customHeight="1" thickTop="1" thickBot="1" x14ac:dyDescent="0.4">
      <c r="A4" s="3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6" t="s">
        <v>15</v>
      </c>
    </row>
    <row r="5" spans="1:16" x14ac:dyDescent="0.35">
      <c r="A5" s="7" t="s">
        <v>16</v>
      </c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P5" s="11"/>
    </row>
    <row r="6" spans="1:16" x14ac:dyDescent="0.35">
      <c r="A6" s="12" t="s">
        <v>17</v>
      </c>
      <c r="B6" s="9">
        <v>92226.296000000002</v>
      </c>
      <c r="C6" s="9">
        <v>92760</v>
      </c>
      <c r="D6" s="9">
        <v>89760.75</v>
      </c>
      <c r="E6" s="9">
        <v>54481.5</v>
      </c>
      <c r="F6" s="9">
        <v>73665.75</v>
      </c>
      <c r="G6" s="9">
        <v>60063</v>
      </c>
      <c r="H6" s="9">
        <v>80903.5</v>
      </c>
      <c r="I6" s="9">
        <v>69898.75</v>
      </c>
      <c r="J6" s="9">
        <v>101854.25</v>
      </c>
      <c r="K6" s="9"/>
      <c r="L6" s="9"/>
      <c r="M6" s="9"/>
      <c r="N6" s="10">
        <f>+SUM(B6:M6)</f>
        <v>715613.79599999997</v>
      </c>
      <c r="P6" s="11"/>
    </row>
    <row r="7" spans="1:16" x14ac:dyDescent="0.35">
      <c r="A7" s="12" t="s">
        <v>18</v>
      </c>
      <c r="B7" s="13">
        <v>0</v>
      </c>
      <c r="C7" s="13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/>
      <c r="L7" s="14"/>
      <c r="M7" s="14"/>
      <c r="N7" s="15"/>
      <c r="P7" s="11"/>
    </row>
    <row r="8" spans="1:16" x14ac:dyDescent="0.35">
      <c r="A8" s="12" t="s">
        <v>19</v>
      </c>
      <c r="B8" s="13">
        <v>0</v>
      </c>
      <c r="C8" s="13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/>
      <c r="L8" s="14"/>
      <c r="M8" s="14"/>
      <c r="N8" s="15"/>
      <c r="P8" s="11"/>
    </row>
    <row r="9" spans="1:16" x14ac:dyDescent="0.35">
      <c r="A9" s="12" t="s">
        <v>20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/>
      <c r="L9" s="9"/>
      <c r="M9" s="9"/>
      <c r="N9" s="10">
        <f>+SUM(B9:M9)</f>
        <v>0</v>
      </c>
      <c r="P9" s="11"/>
    </row>
    <row r="10" spans="1:16" x14ac:dyDescent="0.35">
      <c r="A10" s="12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  <c r="P10" s="11"/>
    </row>
    <row r="11" spans="1:16" x14ac:dyDescent="0.35">
      <c r="A11" s="12" t="s">
        <v>21</v>
      </c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10"/>
      <c r="P11" s="11"/>
    </row>
    <row r="12" spans="1:16" x14ac:dyDescent="0.35">
      <c r="A12" s="12" t="s">
        <v>17</v>
      </c>
      <c r="B12" s="9">
        <v>3511458.7314619999</v>
      </c>
      <c r="C12" s="9">
        <v>3563688.1528225001</v>
      </c>
      <c r="D12" s="9">
        <v>3925346.3566168002</v>
      </c>
      <c r="E12" s="9">
        <v>3994422.3324668002</v>
      </c>
      <c r="F12" s="9">
        <v>3316607.9292294001</v>
      </c>
      <c r="G12" s="9">
        <v>4166590.2328514</v>
      </c>
      <c r="H12" s="9">
        <v>4324997.7861019</v>
      </c>
      <c r="I12" s="9">
        <v>4459046.7794538001</v>
      </c>
      <c r="J12" s="9">
        <v>4590079.6573527995</v>
      </c>
      <c r="K12" s="9"/>
      <c r="L12" s="9"/>
      <c r="M12" s="9"/>
      <c r="N12" s="10">
        <f>+SUM(B12:M12)</f>
        <v>35852237.958357401</v>
      </c>
      <c r="P12" s="11"/>
    </row>
    <row r="13" spans="1:16" x14ac:dyDescent="0.35">
      <c r="A13" s="12" t="s">
        <v>22</v>
      </c>
      <c r="B13" s="14">
        <v>0.54263054842922998</v>
      </c>
      <c r="C13" s="14">
        <v>0.54971181305296501</v>
      </c>
      <c r="D13" s="14">
        <v>0.57936534656050798</v>
      </c>
      <c r="E13" s="14">
        <v>0.58212455022452503</v>
      </c>
      <c r="F13" s="14">
        <v>0.47777649006446898</v>
      </c>
      <c r="G13" s="14">
        <v>0.58180715232366598</v>
      </c>
      <c r="H13" s="14">
        <v>0.54089437558022602</v>
      </c>
      <c r="I13" s="14">
        <v>0.57212474486765197</v>
      </c>
      <c r="J13" s="14">
        <v>0.57980917796508502</v>
      </c>
      <c r="K13" s="14"/>
      <c r="L13" s="14"/>
      <c r="M13" s="14"/>
      <c r="N13" s="15"/>
      <c r="P13" s="11"/>
    </row>
    <row r="14" spans="1:16" x14ac:dyDescent="0.35">
      <c r="A14" s="12" t="s">
        <v>23</v>
      </c>
      <c r="B14" s="14">
        <v>0.54263054842922998</v>
      </c>
      <c r="C14" s="14">
        <v>0.54607888948944205</v>
      </c>
      <c r="D14" s="14">
        <v>0.55780505873442299</v>
      </c>
      <c r="E14" s="14">
        <v>0.56436547982871699</v>
      </c>
      <c r="F14" s="14">
        <v>0.54943197294403601</v>
      </c>
      <c r="G14" s="14">
        <v>0.55528676484102202</v>
      </c>
      <c r="H14" s="14">
        <v>0.55304360507827799</v>
      </c>
      <c r="I14" s="14">
        <v>0.55576930437026495</v>
      </c>
      <c r="J14" s="14">
        <v>0.55888736253852001</v>
      </c>
      <c r="K14" s="14"/>
      <c r="L14" s="14"/>
      <c r="M14" s="14"/>
      <c r="N14" s="15"/>
      <c r="P14" s="11"/>
    </row>
    <row r="15" spans="1:16" x14ac:dyDescent="0.35">
      <c r="A15" s="12"/>
      <c r="B15" s="8"/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10"/>
      <c r="P15" s="11"/>
    </row>
    <row r="16" spans="1:16" x14ac:dyDescent="0.35">
      <c r="A16" s="12" t="s">
        <v>24</v>
      </c>
      <c r="B16" s="8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  <c r="P16" s="11"/>
    </row>
    <row r="17" spans="1:16" x14ac:dyDescent="0.35">
      <c r="A17" s="12" t="s">
        <v>17</v>
      </c>
      <c r="B17" s="9">
        <f t="shared" ref="B17:M17" si="0">+B12+B6</f>
        <v>3603685.027462</v>
      </c>
      <c r="C17" s="9">
        <f t="shared" si="0"/>
        <v>3656448.1528225001</v>
      </c>
      <c r="D17" s="9">
        <f t="shared" si="0"/>
        <v>4015107.1066168002</v>
      </c>
      <c r="E17" s="9">
        <f t="shared" si="0"/>
        <v>4048903.8324668002</v>
      </c>
      <c r="F17" s="9">
        <f t="shared" si="0"/>
        <v>3390273.6792294001</v>
      </c>
      <c r="G17" s="9">
        <f t="shared" si="0"/>
        <v>4226653.2328514</v>
      </c>
      <c r="H17" s="9">
        <f t="shared" si="0"/>
        <v>4405901.2861019</v>
      </c>
      <c r="I17" s="9">
        <f t="shared" si="0"/>
        <v>4528945.5294538001</v>
      </c>
      <c r="J17" s="9">
        <f t="shared" si="0"/>
        <v>4691933.9073527995</v>
      </c>
      <c r="K17" s="9"/>
      <c r="L17" s="9"/>
      <c r="M17" s="9"/>
      <c r="N17" s="10">
        <f>+N6+N12</f>
        <v>36567851.754357398</v>
      </c>
      <c r="P17" s="11"/>
    </row>
    <row r="18" spans="1:16" x14ac:dyDescent="0.35">
      <c r="A18" s="12" t="s">
        <v>25</v>
      </c>
      <c r="B18" s="13">
        <v>0.58781645632375901</v>
      </c>
      <c r="C18" s="13">
        <v>0.61857630407964803</v>
      </c>
      <c r="D18" s="14">
        <v>0.63934902895328904</v>
      </c>
      <c r="E18" s="14">
        <v>0.63706581520129302</v>
      </c>
      <c r="F18" s="14">
        <v>0.57530613590562096</v>
      </c>
      <c r="G18" s="14">
        <v>0.65446123296492198</v>
      </c>
      <c r="H18" s="14">
        <v>0.62420149458618501</v>
      </c>
      <c r="I18" s="14">
        <v>0.646603821071982</v>
      </c>
      <c r="J18" s="14">
        <v>0.64179707800695895</v>
      </c>
      <c r="K18" s="14"/>
      <c r="L18" s="14"/>
      <c r="M18" s="14"/>
      <c r="N18" s="15"/>
      <c r="P18" s="11"/>
    </row>
    <row r="19" spans="1:16" ht="14.75" customHeight="1" thickBot="1" x14ac:dyDescent="0.4">
      <c r="A19" s="16" t="s">
        <v>26</v>
      </c>
      <c r="B19" s="17">
        <v>0.58781645632375901</v>
      </c>
      <c r="C19" s="17">
        <v>0.60330815402615801</v>
      </c>
      <c r="D19" s="18">
        <v>0.61614229053823899</v>
      </c>
      <c r="E19" s="18">
        <v>0.62167064752425005</v>
      </c>
      <c r="F19" s="18">
        <v>0.61327132754098401</v>
      </c>
      <c r="G19" s="18">
        <v>0.620860138311077</v>
      </c>
      <c r="H19" s="18">
        <v>0.62139846795645304</v>
      </c>
      <c r="I19" s="18">
        <v>0.62497965648438103</v>
      </c>
      <c r="J19" s="18">
        <v>0.62713745975940205</v>
      </c>
      <c r="K19" s="18"/>
      <c r="L19" s="18"/>
      <c r="M19" s="18"/>
      <c r="N19" s="19"/>
      <c r="P19" s="11"/>
    </row>
    <row r="20" spans="1:16" s="20" customFormat="1" ht="12.25" customHeight="1" x14ac:dyDescent="0.25"/>
    <row r="21" spans="1:16" s="20" customFormat="1" ht="12.25" customHeight="1" x14ac:dyDescent="0.25"/>
    <row r="22" spans="1:16" s="20" customFormat="1" ht="12.25" customHeight="1" x14ac:dyDescent="0.25"/>
    <row r="23" spans="1:16" s="20" customFormat="1" ht="12.25" customHeight="1" x14ac:dyDescent="0.25"/>
    <row r="24" spans="1:16" s="20" customFormat="1" ht="12.25" customHeight="1" x14ac:dyDescent="0.25"/>
    <row r="25" spans="1:16" s="20" customFormat="1" ht="12.25" customHeight="1" x14ac:dyDescent="0.25"/>
    <row r="26" spans="1:16" s="20" customFormat="1" ht="12.25" customHeight="1" x14ac:dyDescent="0.25"/>
    <row r="29" spans="1:16" x14ac:dyDescent="0.35">
      <c r="B29" s="11"/>
    </row>
  </sheetData>
  <conditionalFormatting sqref="C1:X2 C3:W3">
    <cfRule type="cellIs" dxfId="1" priority="1" stopIfTrue="1" operator="equal">
      <formula>0</formula>
    </cfRule>
  </conditionalFormatting>
  <printOptions horizontalCentered="1"/>
  <pageMargins left="0.15748031496062992" right="0.15748031496062992" top="0.98425196850393704" bottom="0.98425196850393704" header="0.51181102362204722" footer="0.51181102362204722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06421-74A0-465A-8ADB-AA90907FA798}">
  <sheetPr>
    <pageSetUpPr autoPageBreaks="0" fitToPage="1"/>
  </sheetPr>
  <dimension ref="A1:P26"/>
  <sheetViews>
    <sheetView showGridLines="0" showRuler="0" zoomScaleNormal="100" workbookViewId="0"/>
  </sheetViews>
  <sheetFormatPr baseColWidth="10" defaultColWidth="12" defaultRowHeight="14.5" x14ac:dyDescent="0.35"/>
  <cols>
    <col min="1" max="1" width="31.453125" customWidth="1"/>
    <col min="2" max="2" width="12" customWidth="1"/>
  </cols>
  <sheetData>
    <row r="1" spans="1: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6" x14ac:dyDescent="0.35">
      <c r="A2" s="1" t="s">
        <v>27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6" ht="14.75" customHeight="1" thickBot="1" x14ac:dyDescent="0.4"/>
    <row r="4" spans="1:16" s="2" customFormat="1" ht="15" customHeight="1" thickTop="1" thickBot="1" x14ac:dyDescent="0.4">
      <c r="A4" s="3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6" t="s">
        <v>15</v>
      </c>
    </row>
    <row r="5" spans="1:16" x14ac:dyDescent="0.35">
      <c r="A5" s="7" t="s">
        <v>28</v>
      </c>
      <c r="B5" s="8">
        <v>1485379.6649123</v>
      </c>
      <c r="C5" s="8">
        <v>1394655.9683906999</v>
      </c>
      <c r="D5" s="9">
        <v>1448052.2768579</v>
      </c>
      <c r="E5" s="9">
        <v>1469485.6117646999</v>
      </c>
      <c r="F5" s="9">
        <v>1439828.4291693999</v>
      </c>
      <c r="G5" s="9">
        <v>1460472.5467643</v>
      </c>
      <c r="H5" s="9">
        <v>1655731.1183179</v>
      </c>
      <c r="I5" s="9">
        <v>1600512.0446820999</v>
      </c>
      <c r="J5" s="9">
        <v>1680664.4354119999</v>
      </c>
      <c r="K5" s="9"/>
      <c r="L5" s="9"/>
      <c r="M5" s="9"/>
      <c r="N5" s="10">
        <f t="shared" ref="N5:N21" si="0">SUM(B5:M5)</f>
        <v>13634782.096271299</v>
      </c>
      <c r="P5" s="11"/>
    </row>
    <row r="6" spans="1:16" x14ac:dyDescent="0.35">
      <c r="A6" s="12" t="s">
        <v>29</v>
      </c>
      <c r="B6" s="9">
        <v>654614.3313969</v>
      </c>
      <c r="C6" s="9">
        <v>393346.73097440001</v>
      </c>
      <c r="D6" s="9">
        <v>451705.40309699997</v>
      </c>
      <c r="E6" s="9">
        <v>580809.17389640003</v>
      </c>
      <c r="F6" s="9">
        <v>378035.62970749999</v>
      </c>
      <c r="G6" s="9">
        <v>460232.3582666</v>
      </c>
      <c r="H6" s="9">
        <v>606591.93035589997</v>
      </c>
      <c r="I6" s="9">
        <v>667953.27164960001</v>
      </c>
      <c r="J6" s="9">
        <v>705471.01594399998</v>
      </c>
      <c r="K6" s="9"/>
      <c r="L6" s="9"/>
      <c r="M6" s="9"/>
      <c r="N6" s="10">
        <f t="shared" si="0"/>
        <v>4898759.8452883</v>
      </c>
      <c r="P6" s="11"/>
    </row>
    <row r="7" spans="1:16" x14ac:dyDescent="0.35">
      <c r="A7" s="12" t="s">
        <v>30</v>
      </c>
      <c r="B7" s="9">
        <v>122697.39717</v>
      </c>
      <c r="C7" s="9">
        <v>195934.13500000001</v>
      </c>
      <c r="D7" s="9">
        <v>246608.69500000001</v>
      </c>
      <c r="E7" s="9">
        <v>183727.44</v>
      </c>
      <c r="F7" s="9">
        <v>167901.44399999999</v>
      </c>
      <c r="G7" s="9">
        <v>222465.36799999999</v>
      </c>
      <c r="H7" s="9">
        <v>154674.91662999999</v>
      </c>
      <c r="I7" s="9">
        <v>121440.45198</v>
      </c>
      <c r="J7" s="9">
        <v>128589.83027999999</v>
      </c>
      <c r="K7" s="9"/>
      <c r="L7" s="9"/>
      <c r="M7" s="9"/>
      <c r="N7" s="10">
        <f t="shared" si="0"/>
        <v>1544039.6780599998</v>
      </c>
      <c r="P7" s="11"/>
    </row>
    <row r="8" spans="1:16" x14ac:dyDescent="0.35">
      <c r="A8" s="12" t="s">
        <v>31</v>
      </c>
      <c r="B8" s="9">
        <v>2714</v>
      </c>
      <c r="C8" s="9">
        <v>807.5</v>
      </c>
      <c r="D8" s="9">
        <v>5530.8</v>
      </c>
      <c r="E8" s="9">
        <v>1483</v>
      </c>
      <c r="F8" s="9">
        <v>3902</v>
      </c>
      <c r="G8" s="9">
        <v>4537.8</v>
      </c>
      <c r="H8" s="9">
        <v>3376</v>
      </c>
      <c r="I8" s="9">
        <v>0</v>
      </c>
      <c r="J8" s="9">
        <v>1996</v>
      </c>
      <c r="K8" s="9"/>
      <c r="L8" s="9"/>
      <c r="M8" s="9"/>
      <c r="N8" s="10">
        <f t="shared" si="0"/>
        <v>24347.1</v>
      </c>
      <c r="P8" s="11"/>
    </row>
    <row r="9" spans="1:16" x14ac:dyDescent="0.35">
      <c r="A9" s="12" t="s">
        <v>32</v>
      </c>
      <c r="B9" s="9">
        <v>0</v>
      </c>
      <c r="C9" s="9">
        <v>814.68266640000002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/>
      <c r="L9" s="9"/>
      <c r="M9" s="9"/>
      <c r="N9" s="10">
        <f t="shared" si="0"/>
        <v>814.68266640000002</v>
      </c>
      <c r="P9" s="11"/>
    </row>
    <row r="10" spans="1:16" x14ac:dyDescent="0.35">
      <c r="A10" s="12" t="s">
        <v>33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/>
      <c r="L10" s="9"/>
      <c r="M10" s="9"/>
      <c r="N10" s="10">
        <f t="shared" si="0"/>
        <v>0</v>
      </c>
      <c r="P10" s="11"/>
    </row>
    <row r="11" spans="1:16" x14ac:dyDescent="0.35">
      <c r="A11" s="12" t="s">
        <v>34</v>
      </c>
      <c r="B11" s="9">
        <v>127169</v>
      </c>
      <c r="C11" s="9">
        <v>8400</v>
      </c>
      <c r="D11" s="9">
        <v>7380</v>
      </c>
      <c r="E11" s="9">
        <v>8300</v>
      </c>
      <c r="F11" s="9">
        <v>5050</v>
      </c>
      <c r="G11" s="9">
        <v>140933</v>
      </c>
      <c r="H11" s="9">
        <v>177573</v>
      </c>
      <c r="I11" s="9">
        <v>165319</v>
      </c>
      <c r="J11" s="9">
        <v>192501.5</v>
      </c>
      <c r="K11" s="9"/>
      <c r="L11" s="9"/>
      <c r="M11" s="9"/>
      <c r="N11" s="10">
        <f t="shared" si="0"/>
        <v>832625.5</v>
      </c>
      <c r="P11" s="11"/>
    </row>
    <row r="12" spans="1:16" x14ac:dyDescent="0.35">
      <c r="A12" s="12" t="s">
        <v>35</v>
      </c>
      <c r="B12" s="9">
        <v>230789</v>
      </c>
      <c r="C12" s="9">
        <v>319037</v>
      </c>
      <c r="D12" s="9">
        <v>302426</v>
      </c>
      <c r="E12" s="9">
        <v>348831</v>
      </c>
      <c r="F12" s="9">
        <v>213011</v>
      </c>
      <c r="G12" s="9">
        <v>174140</v>
      </c>
      <c r="H12" s="9">
        <v>213837</v>
      </c>
      <c r="I12" s="9">
        <v>286398</v>
      </c>
      <c r="J12" s="9">
        <v>345095</v>
      </c>
      <c r="K12" s="9"/>
      <c r="L12" s="9"/>
      <c r="M12" s="9"/>
      <c r="N12" s="10">
        <f t="shared" si="0"/>
        <v>2433564</v>
      </c>
      <c r="P12" s="11"/>
    </row>
    <row r="13" spans="1:16" x14ac:dyDescent="0.35">
      <c r="A13" s="12" t="s">
        <v>36</v>
      </c>
      <c r="B13" s="9">
        <v>51112.86</v>
      </c>
      <c r="C13" s="9">
        <v>91946.92</v>
      </c>
      <c r="D13" s="9">
        <v>133854.82</v>
      </c>
      <c r="E13" s="9">
        <v>111061.36</v>
      </c>
      <c r="F13" s="9">
        <v>57667.44</v>
      </c>
      <c r="G13" s="9">
        <v>138376.29999999999</v>
      </c>
      <c r="H13" s="9">
        <v>144521.76</v>
      </c>
      <c r="I13" s="9">
        <v>148958.64000000001</v>
      </c>
      <c r="J13" s="9">
        <v>104561.22</v>
      </c>
      <c r="K13" s="9"/>
      <c r="L13" s="9"/>
      <c r="M13" s="9"/>
      <c r="N13" s="10">
        <f t="shared" si="0"/>
        <v>982061.32</v>
      </c>
      <c r="P13" s="11"/>
    </row>
    <row r="14" spans="1:16" x14ac:dyDescent="0.35">
      <c r="A14" s="12" t="s">
        <v>37</v>
      </c>
      <c r="B14" s="9">
        <v>429193.31628000003</v>
      </c>
      <c r="C14" s="9">
        <v>547724.02</v>
      </c>
      <c r="D14" s="9">
        <v>691746.72</v>
      </c>
      <c r="E14" s="9">
        <v>705487.85125499999</v>
      </c>
      <c r="F14" s="9">
        <v>395862.34</v>
      </c>
      <c r="G14" s="9">
        <v>781806.51468300004</v>
      </c>
      <c r="H14" s="9">
        <v>526514.31999999995</v>
      </c>
      <c r="I14" s="9">
        <v>640845.66</v>
      </c>
      <c r="J14" s="9">
        <v>669427.72481299995</v>
      </c>
      <c r="K14" s="9"/>
      <c r="L14" s="9"/>
      <c r="M14" s="9"/>
      <c r="N14" s="10">
        <f t="shared" si="0"/>
        <v>5388608.4670310002</v>
      </c>
      <c r="P14" s="11"/>
    </row>
    <row r="15" spans="1:16" x14ac:dyDescent="0.35">
      <c r="A15" s="12" t="s">
        <v>38</v>
      </c>
      <c r="B15" s="9">
        <v>23676.132799999999</v>
      </c>
      <c r="C15" s="9">
        <v>21223.929400000001</v>
      </c>
      <c r="D15" s="9">
        <v>19715.1266</v>
      </c>
      <c r="E15" s="9">
        <v>20554.313600000001</v>
      </c>
      <c r="F15" s="9">
        <v>20316.565200000001</v>
      </c>
      <c r="G15" s="9">
        <v>15369.804599999999</v>
      </c>
      <c r="H15" s="9">
        <v>15816.0398</v>
      </c>
      <c r="I15" s="9">
        <v>8620.8304000000007</v>
      </c>
      <c r="J15" s="9">
        <v>13611.365</v>
      </c>
      <c r="K15" s="9"/>
      <c r="L15" s="9"/>
      <c r="M15" s="9"/>
      <c r="N15" s="10">
        <f t="shared" si="0"/>
        <v>158904.10740000001</v>
      </c>
      <c r="P15" s="11"/>
    </row>
    <row r="16" spans="1:16" x14ac:dyDescent="0.35">
      <c r="A16" s="12" t="s">
        <v>39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/>
      <c r="L16" s="9"/>
      <c r="M16" s="9"/>
      <c r="N16" s="10">
        <f t="shared" si="0"/>
        <v>0</v>
      </c>
      <c r="P16" s="11"/>
    </row>
    <row r="17" spans="1:16" x14ac:dyDescent="0.35">
      <c r="A17" s="12" t="s">
        <v>40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/>
      <c r="L17" s="9"/>
      <c r="M17" s="9"/>
      <c r="N17" s="10">
        <f t="shared" si="0"/>
        <v>0</v>
      </c>
      <c r="P17" s="11"/>
    </row>
    <row r="18" spans="1:16" x14ac:dyDescent="0.35">
      <c r="A18" s="12" t="s">
        <v>41</v>
      </c>
      <c r="B18" s="9">
        <v>10893.754415400001</v>
      </c>
      <c r="C18" s="9">
        <v>10119.6640606</v>
      </c>
      <c r="D18" s="9">
        <v>11888.853701800001</v>
      </c>
      <c r="E18" s="9">
        <v>10928.022271600001</v>
      </c>
      <c r="F18" s="9">
        <v>8140.6453328999996</v>
      </c>
      <c r="G18" s="9">
        <v>10446.4235947</v>
      </c>
      <c r="H18" s="9">
        <v>12781.5056054</v>
      </c>
      <c r="I18" s="9">
        <v>10055.0745694</v>
      </c>
      <c r="J18" s="9">
        <v>19538.792006399999</v>
      </c>
      <c r="K18" s="9"/>
      <c r="L18" s="9"/>
      <c r="M18" s="9"/>
      <c r="N18" s="10">
        <f t="shared" si="0"/>
        <v>104792.73555819999</v>
      </c>
      <c r="P18" s="11"/>
    </row>
    <row r="19" spans="1:16" x14ac:dyDescent="0.35">
      <c r="A19" s="12" t="s">
        <v>42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>
        <f t="shared" si="0"/>
        <v>0</v>
      </c>
      <c r="P19" s="11"/>
    </row>
    <row r="20" spans="1:16" ht="14.75" customHeight="1" thickBot="1" x14ac:dyDescent="0.4">
      <c r="A20" s="12" t="s">
        <v>43</v>
      </c>
      <c r="B20" s="8">
        <v>0</v>
      </c>
      <c r="C20" s="8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/>
      <c r="L20" s="9"/>
      <c r="M20" s="9"/>
      <c r="N20" s="10">
        <f t="shared" si="0"/>
        <v>0</v>
      </c>
    </row>
    <row r="21" spans="1:16" ht="15" customHeight="1" thickTop="1" thickBot="1" x14ac:dyDescent="0.4">
      <c r="A21" s="21" t="s">
        <v>44</v>
      </c>
      <c r="B21" s="22">
        <f t="shared" ref="B21:J21" si="1">+SUM(B5:B20)</f>
        <v>3138239.456974599</v>
      </c>
      <c r="C21" s="22">
        <f t="shared" si="1"/>
        <v>2984010.5504921</v>
      </c>
      <c r="D21" s="22">
        <f t="shared" si="1"/>
        <v>3318908.6952566998</v>
      </c>
      <c r="E21" s="22">
        <f t="shared" si="1"/>
        <v>3440667.7727876999</v>
      </c>
      <c r="F21" s="22">
        <f t="shared" si="1"/>
        <v>2689715.4934097999</v>
      </c>
      <c r="G21" s="22">
        <f t="shared" si="1"/>
        <v>3408780.1159085999</v>
      </c>
      <c r="H21" s="22">
        <f t="shared" si="1"/>
        <v>3511417.5907091997</v>
      </c>
      <c r="I21" s="22">
        <f t="shared" si="1"/>
        <v>3650102.9732810999</v>
      </c>
      <c r="J21" s="22">
        <f t="shared" si="1"/>
        <v>3861456.8834553999</v>
      </c>
      <c r="K21" s="22"/>
      <c r="L21" s="22"/>
      <c r="M21" s="22"/>
      <c r="N21" s="23">
        <f t="shared" si="0"/>
        <v>30003299.532275196</v>
      </c>
    </row>
    <row r="22" spans="1:16" ht="15" customHeight="1" thickTop="1" thickBot="1" x14ac:dyDescent="0.4">
      <c r="A22" s="24" t="s">
        <v>45</v>
      </c>
      <c r="B22" s="25">
        <v>465445.57048739999</v>
      </c>
      <c r="C22" s="25">
        <v>672437.60233040003</v>
      </c>
      <c r="D22" s="26">
        <v>696198.41136010003</v>
      </c>
      <c r="E22" s="26">
        <v>608236.05967910006</v>
      </c>
      <c r="F22" s="26">
        <v>700558.18581960001</v>
      </c>
      <c r="G22" s="26">
        <v>817873.1169428</v>
      </c>
      <c r="H22" s="26">
        <v>894483.69539270003</v>
      </c>
      <c r="I22" s="26">
        <v>878842.55617270002</v>
      </c>
      <c r="J22" s="26">
        <v>830477.02389740001</v>
      </c>
      <c r="K22" s="26"/>
      <c r="L22" s="26"/>
      <c r="M22" s="26"/>
      <c r="N22" s="27">
        <f>+SUM(B22:M22)</f>
        <v>6564552.2220822005</v>
      </c>
    </row>
    <row r="23" spans="1:16" ht="15" customHeight="1" thickTop="1" thickBot="1" x14ac:dyDescent="0.4">
      <c r="A23" s="28" t="s">
        <v>15</v>
      </c>
      <c r="B23" s="29">
        <f t="shared" ref="B23:J23" si="2">+B21+B22</f>
        <v>3603685.0274619991</v>
      </c>
      <c r="C23" s="29">
        <f t="shared" si="2"/>
        <v>3656448.1528225001</v>
      </c>
      <c r="D23" s="29">
        <f t="shared" si="2"/>
        <v>4015107.1066167997</v>
      </c>
      <c r="E23" s="29">
        <f t="shared" si="2"/>
        <v>4048903.8324667998</v>
      </c>
      <c r="F23" s="29">
        <f t="shared" si="2"/>
        <v>3390273.6792294001</v>
      </c>
      <c r="G23" s="29">
        <f t="shared" si="2"/>
        <v>4226653.2328514</v>
      </c>
      <c r="H23" s="29">
        <f t="shared" si="2"/>
        <v>4405901.2861019</v>
      </c>
      <c r="I23" s="29">
        <f t="shared" si="2"/>
        <v>4528945.5294538001</v>
      </c>
      <c r="J23" s="29">
        <f t="shared" si="2"/>
        <v>4691933.9073527995</v>
      </c>
      <c r="K23" s="29"/>
      <c r="L23" s="29"/>
      <c r="M23" s="29"/>
      <c r="N23" s="30">
        <f>SUM(B23:M23)</f>
        <v>36567851.754357398</v>
      </c>
    </row>
    <row r="26" spans="1:16" x14ac:dyDescent="0.35">
      <c r="B26" s="11"/>
    </row>
  </sheetData>
  <conditionalFormatting sqref="C1:X2 C3:W3">
    <cfRule type="cellIs" dxfId="0" priority="1" stopIfTrue="1" operator="equal">
      <formula>0</formula>
    </cfRule>
  </conditionalFormatting>
  <printOptions horizontalCentered="1"/>
  <pageMargins left="0.15748031496062992" right="0.15748031496062992" top="0.98425196850393704" bottom="0.98425196850393704" header="0.51181102362204722" footer="0.51181102362204722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Ventas Por Régimen</vt:lpstr>
      <vt:lpstr>Ventas mdo mes 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Sebastian Naranjo</dc:creator>
  <cp:lastModifiedBy>Juan Sebastian Naranjo</cp:lastModifiedBy>
  <dcterms:created xsi:type="dcterms:W3CDTF">2026-10-06T19:36:39Z</dcterms:created>
  <dcterms:modified xsi:type="dcterms:W3CDTF">2026-10-06T19:37:21Z</dcterms:modified>
</cp:coreProperties>
</file>